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TZO TKON\Documents\SKUPŠTINA 2024 - 2028\3. sjednica Skupštine\"/>
    </mc:Choice>
  </mc:AlternateContent>
  <xr:revisionPtr revIDLastSave="0" documentId="13_ncr:1_{53E0F458-9655-4799-B4E7-39462A7121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24" i="1"/>
  <c r="I24" i="1" l="1"/>
  <c r="I29" i="1"/>
  <c r="H45" i="1"/>
  <c r="H30" i="1"/>
  <c r="H6" i="1"/>
  <c r="H15" i="1" l="1"/>
  <c r="J27" i="1" l="1"/>
  <c r="J29" i="1"/>
  <c r="J30" i="1"/>
  <c r="I47" i="1"/>
  <c r="I46" i="1"/>
  <c r="I41" i="1"/>
  <c r="I38" i="1"/>
  <c r="I37" i="1"/>
  <c r="I34" i="1"/>
  <c r="I33" i="1"/>
  <c r="I27" i="1"/>
  <c r="I14" i="1"/>
  <c r="I10" i="1"/>
  <c r="I9" i="1"/>
  <c r="I8" i="1"/>
  <c r="I7" i="1"/>
  <c r="I36" i="1" l="1"/>
  <c r="I6" i="1"/>
  <c r="G30" i="1" l="1"/>
  <c r="I30" i="1" s="1"/>
  <c r="G45" i="1" l="1"/>
  <c r="I45" i="1" s="1"/>
  <c r="G51" i="1" l="1"/>
  <c r="J28" i="1" s="1"/>
  <c r="G15" i="1"/>
  <c r="J34" i="1" l="1"/>
  <c r="J32" i="1"/>
  <c r="J47" i="1"/>
  <c r="I51" i="1"/>
  <c r="J51" i="1"/>
  <c r="J48" i="1"/>
  <c r="J42" i="1"/>
  <c r="J31" i="1"/>
  <c r="J45" i="1"/>
  <c r="J36" i="1"/>
  <c r="J33" i="1"/>
  <c r="J41" i="1"/>
  <c r="J43" i="1"/>
  <c r="J39" i="1"/>
  <c r="J24" i="1"/>
  <c r="J44" i="1"/>
  <c r="J38" i="1"/>
  <c r="J35" i="1"/>
  <c r="J40" i="1"/>
  <c r="J46" i="1"/>
  <c r="J37" i="1"/>
  <c r="J9" i="1"/>
  <c r="J8" i="1"/>
  <c r="J13" i="1"/>
  <c r="J12" i="1"/>
  <c r="J7" i="1"/>
  <c r="J11" i="1"/>
  <c r="J10" i="1"/>
  <c r="J6" i="1"/>
  <c r="J14" i="1"/>
  <c r="J15" i="1"/>
  <c r="I15" i="1"/>
  <c r="F50" i="1"/>
  <c r="F29" i="1"/>
  <c r="F30" i="1"/>
  <c r="F31" i="1"/>
  <c r="F37" i="1"/>
  <c r="F38" i="1"/>
  <c r="F39" i="1"/>
  <c r="F45" i="1"/>
  <c r="F46" i="1"/>
  <c r="F47" i="1"/>
  <c r="F10" i="1"/>
  <c r="F11" i="1"/>
  <c r="E51" i="1"/>
  <c r="F51" i="1" s="1"/>
  <c r="E15" i="1"/>
  <c r="F12" i="1" s="1"/>
  <c r="F26" i="1" l="1"/>
  <c r="F8" i="1"/>
  <c r="F36" i="1"/>
  <c r="F43" i="1"/>
  <c r="F27" i="1"/>
  <c r="F24" i="1"/>
  <c r="F42" i="1"/>
  <c r="F13" i="1"/>
  <c r="F49" i="1"/>
  <c r="F41" i="1"/>
  <c r="F33" i="1"/>
  <c r="F25" i="1"/>
  <c r="F9" i="1"/>
  <c r="F44" i="1"/>
  <c r="F28" i="1"/>
  <c r="F6" i="1"/>
  <c r="F7" i="1"/>
  <c r="F35" i="1"/>
  <c r="F14" i="1"/>
  <c r="F34" i="1"/>
  <c r="F48" i="1"/>
  <c r="F40" i="1"/>
  <c r="F32" i="1"/>
</calcChain>
</file>

<file path=xl/sharedStrings.xml><?xml version="1.0" encoding="utf-8"?>
<sst xmlns="http://schemas.openxmlformats.org/spreadsheetml/2006/main" count="96" uniqueCount="81">
  <si>
    <t>PRIHODI</t>
  </si>
  <si>
    <t>udio %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</si>
  <si>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</si>
  <si>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</si>
  <si>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</si>
  <si>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</si>
  <si>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</si>
  <si>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</si>
  <si>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</si>
  <si>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</si>
  <si>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</si>
  <si>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</si>
  <si>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</si>
  <si>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</si>
  <si>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</si>
  <si>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</si>
  <si>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</si>
  <si>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</si>
  <si>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</si>
  <si>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</si>
  <si>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</si>
  <si>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</si>
  <si>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</si>
  <si>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</si>
  <si>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</si>
  <si>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</si>
  <si>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</si>
  <si>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</si>
  <si>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</si>
  <si>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</si>
  <si>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</si>
  <si>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</si>
  <si>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</si>
  <si>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</si>
  <si>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</si>
  <si>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</si>
  <si>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</si>
  <si>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</si>
  <si>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</si>
  <si>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</si>
  <si>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</si>
  <si>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Sajmovi, posebne prezentacije i poslovne radionice</t>
  </si>
  <si>
    <t>3.2.</t>
  </si>
  <si>
    <t>Suradnja s organizatorima putovanja</t>
  </si>
  <si>
    <t>3.3.</t>
  </si>
  <si>
    <t>Kreiranje promotivnog materijala</t>
  </si>
  <si>
    <t>3.4.</t>
  </si>
  <si>
    <t>Internetske stranice</t>
  </si>
  <si>
    <t xml:space="preserve">3.5. </t>
  </si>
  <si>
    <t>Kreiranje i upravljanje bazama turističkih podataka</t>
  </si>
  <si>
    <t>3.6.</t>
  </si>
  <si>
    <t>Turističko-informativne aktivnosti</t>
  </si>
  <si>
    <t>3.7.</t>
  </si>
  <si>
    <t>Marketinške i poslovne suradnje</t>
  </si>
  <si>
    <t>DESTINACIJSKI MENADŽMENT</t>
  </si>
  <si>
    <t>4.1.</t>
  </si>
  <si>
    <t>Turistički informacijski sustavi i aplikacije /eVisitor</t>
  </si>
  <si>
    <t>4.2.</t>
  </si>
  <si>
    <t>Upravljanje kvalitetom u destinaciji</t>
  </si>
  <si>
    <t>4.5.</t>
  </si>
  <si>
    <t>Poticanje na očuvanje i uređenje okoliša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</si>
  <si>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</si>
  <si>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</si>
  <si>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</si>
  <si>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</si>
  <si>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</si>
  <si>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</si>
  <si>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</si>
  <si>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</si>
  <si>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</si>
  <si>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</si>
  <si>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>6.3.</t>
  </si>
  <si>
    <t>Tijela turističke zajednice</t>
  </si>
  <si>
    <t xml:space="preserve">REZERVA </t>
  </si>
  <si>
    <t>8.</t>
  </si>
  <si>
    <t>POKRIVANJE MANJKA PRIHODA IZ PRETHODNE GODINE</t>
  </si>
  <si>
    <t xml:space="preserve">Plan za 2024. </t>
  </si>
  <si>
    <t>Izmjene i dopune 2024</t>
  </si>
  <si>
    <t>indeks</t>
  </si>
  <si>
    <t>udio izvršenja %</t>
  </si>
  <si>
    <t>Izvršenje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</si>
</sst>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\ _k_n_-;\-* #,##0.00\ _k_n_-;_-* &quot;-&quot;??\ _k_n_-;_-@_-"/>
    <numFmt numFmtId="166" formatCode="_-* #,##0.0_-;\-* #,##0.0_-;_-* &quot;-&quot;??_-;_-@_-"/>
  </numFmts>
  <fonts count="18" x14ac:knownFonts="1">
    <font>
      <sz val="11"/>
      <color theme="1"/>
      <name val="Calibri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FFFF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9" fontId="3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2" fontId="1" fillId="0" borderId="0" xfId="0" applyNumberFormat="1" applyFont="1"/>
    <xf numFmtId="43" fontId="1" fillId="0" borderId="1" xfId="1" applyFont="1" applyBorder="1"/>
    <xf numFmtId="164" fontId="6" fillId="2" borderId="1" xfId="1" applyNumberFormat="1" applyFont="1" applyFill="1" applyBorder="1" applyAlignment="1">
      <alignment horizontal="right" vertical="center"/>
    </xf>
    <xf numFmtId="164" fontId="14" fillId="0" borderId="1" xfId="1" applyNumberFormat="1" applyFont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 wrapText="1"/>
    </xf>
    <xf numFmtId="4" fontId="13" fillId="5" borderId="0" xfId="0" applyNumberFormat="1" applyFont="1" applyFill="1" applyAlignment="1">
      <alignment horizontal="right" vertical="center"/>
    </xf>
    <xf numFmtId="164" fontId="14" fillId="2" borderId="1" xfId="1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vertical="center" wrapText="1"/>
    </xf>
    <xf numFmtId="43" fontId="14" fillId="2" borderId="1" xfId="1" applyFont="1" applyFill="1" applyBorder="1" applyAlignment="1">
      <alignment vertical="center"/>
    </xf>
    <xf numFmtId="10" fontId="16" fillId="2" borderId="1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vertical="center" wrapText="1"/>
    </xf>
    <xf numFmtId="43" fontId="14" fillId="0" borderId="1" xfId="1" applyFont="1" applyBorder="1" applyAlignment="1">
      <alignment horizontal="right" vertical="center"/>
    </xf>
    <xf numFmtId="10" fontId="2" fillId="0" borderId="1" xfId="0" applyNumberFormat="1" applyFont="1" applyBorder="1" applyAlignment="1">
      <alignment horizontal="right" vertical="center"/>
    </xf>
    <xf numFmtId="4" fontId="10" fillId="2" borderId="1" xfId="0" applyNumberFormat="1" applyFont="1" applyFill="1" applyBorder="1" applyAlignment="1">
      <alignment vertical="center" wrapText="1"/>
    </xf>
    <xf numFmtId="164" fontId="13" fillId="2" borderId="1" xfId="1" applyNumberFormat="1" applyFont="1" applyFill="1" applyBorder="1" applyAlignment="1">
      <alignment horizontal="right" vertical="center"/>
    </xf>
    <xf numFmtId="10" fontId="2" fillId="3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right" vertical="center"/>
    </xf>
    <xf numFmtId="43" fontId="4" fillId="3" borderId="1" xfId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vertical="center" wrapText="1"/>
    </xf>
    <xf numFmtId="10" fontId="4" fillId="3" borderId="1" xfId="2" applyNumberFormat="1" applyFont="1" applyFill="1" applyBorder="1" applyAlignment="1">
      <alignment horizontal="right" vertical="center"/>
    </xf>
    <xf numFmtId="10" fontId="4" fillId="2" borderId="1" xfId="2" applyNumberFormat="1" applyFont="1" applyFill="1" applyBorder="1" applyAlignment="1">
      <alignment horizontal="right" vertical="center"/>
    </xf>
    <xf numFmtId="10" fontId="4" fillId="3" borderId="1" xfId="2" applyNumberFormat="1" applyFont="1" applyFill="1" applyBorder="1" applyAlignment="1">
      <alignment vertical="center"/>
    </xf>
    <xf numFmtId="4" fontId="13" fillId="2" borderId="4" xfId="0" applyNumberFormat="1" applyFont="1" applyFill="1" applyBorder="1" applyAlignment="1">
      <alignment horizontal="right" vertical="center" wrapText="1"/>
    </xf>
    <xf numFmtId="10" fontId="2" fillId="2" borderId="1" xfId="0" applyNumberFormat="1" applyFont="1" applyFill="1" applyBorder="1" applyAlignment="1">
      <alignment horizontal="right" vertical="center" wrapText="1"/>
    </xf>
    <xf numFmtId="4" fontId="14" fillId="0" borderId="4" xfId="0" applyNumberFormat="1" applyFont="1" applyBorder="1" applyAlignment="1">
      <alignment horizontal="right" vertical="center" wrapText="1"/>
    </xf>
    <xf numFmtId="10" fontId="4" fillId="3" borderId="1" xfId="0" applyNumberFormat="1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right" vertical="center" wrapText="1"/>
    </xf>
    <xf numFmtId="10" fontId="4" fillId="2" borderId="1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/>
    </xf>
    <xf numFmtId="164" fontId="14" fillId="4" borderId="1" xfId="1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left" vertical="center" wrapText="1"/>
    </xf>
    <xf numFmtId="3" fontId="5" fillId="6" borderId="1" xfId="0" applyNumberFormat="1" applyFont="1" applyFill="1" applyBorder="1" applyAlignment="1">
      <alignment horizontal="right" vertical="center"/>
    </xf>
    <xf numFmtId="9" fontId="17" fillId="6" borderId="1" xfId="0" applyNumberFormat="1" applyFont="1" applyFill="1" applyBorder="1" applyAlignment="1">
      <alignment horizontal="right" vertical="center"/>
    </xf>
    <xf numFmtId="4" fontId="7" fillId="6" borderId="1" xfId="0" applyNumberFormat="1" applyFont="1" applyFill="1" applyBorder="1" applyAlignment="1">
      <alignment horizontal="right" vertical="center"/>
    </xf>
    <xf numFmtId="164" fontId="17" fillId="6" borderId="1" xfId="1" applyNumberFormat="1" applyFont="1" applyFill="1" applyBorder="1" applyAlignment="1">
      <alignment horizontal="right" vertical="center"/>
    </xf>
    <xf numFmtId="43" fontId="7" fillId="6" borderId="1" xfId="1" applyFont="1" applyFill="1" applyBorder="1" applyAlignment="1">
      <alignment vertical="center"/>
    </xf>
    <xf numFmtId="10" fontId="7" fillId="6" borderId="1" xfId="2" applyNumberFormat="1" applyFont="1" applyFill="1" applyBorder="1" applyAlignment="1">
      <alignment horizontal="right" vertical="center"/>
    </xf>
    <xf numFmtId="4" fontId="16" fillId="3" borderId="1" xfId="0" applyNumberFormat="1" applyFont="1" applyFill="1" applyBorder="1" applyAlignment="1">
      <alignment vertical="center" wrapText="1"/>
    </xf>
    <xf numFmtId="10" fontId="4" fillId="7" borderId="1" xfId="2" applyNumberFormat="1" applyFont="1" applyFill="1" applyBorder="1" applyAlignment="1">
      <alignment horizontal="right" vertical="center"/>
    </xf>
    <xf numFmtId="165" fontId="4" fillId="7" borderId="1" xfId="0" applyNumberFormat="1" applyFont="1" applyFill="1" applyBorder="1" applyAlignment="1">
      <alignment horizontal="right" vertical="center"/>
    </xf>
    <xf numFmtId="10" fontId="4" fillId="7" borderId="1" xfId="0" applyNumberFormat="1" applyFont="1" applyFill="1" applyBorder="1" applyAlignment="1">
      <alignment horizontal="right" vertical="center"/>
    </xf>
    <xf numFmtId="2" fontId="1" fillId="7" borderId="1" xfId="0" applyNumberFormat="1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left" vertical="center" wrapText="1"/>
    </xf>
    <xf numFmtId="3" fontId="5" fillId="8" borderId="1" xfId="0" applyNumberFormat="1" applyFont="1" applyFill="1" applyBorder="1" applyAlignment="1">
      <alignment horizontal="right" vertical="center"/>
    </xf>
    <xf numFmtId="9" fontId="5" fillId="8" borderId="1" xfId="0" applyNumberFormat="1" applyFont="1" applyFill="1" applyBorder="1" applyAlignment="1">
      <alignment horizontal="right" vertical="center"/>
    </xf>
    <xf numFmtId="2" fontId="7" fillId="8" borderId="1" xfId="0" applyNumberFormat="1" applyFont="1" applyFill="1" applyBorder="1" applyAlignment="1">
      <alignment vertical="center"/>
    </xf>
    <xf numFmtId="4" fontId="15" fillId="8" borderId="1" xfId="0" applyNumberFormat="1" applyFont="1" applyFill="1" applyBorder="1" applyAlignment="1">
      <alignment horizontal="right" vertical="center"/>
    </xf>
    <xf numFmtId="164" fontId="15" fillId="8" borderId="1" xfId="1" applyNumberFormat="1" applyFont="1" applyFill="1" applyBorder="1" applyAlignment="1">
      <alignment horizontal="right" vertical="center"/>
    </xf>
    <xf numFmtId="9" fontId="15" fillId="8" borderId="1" xfId="0" applyNumberFormat="1" applyFont="1" applyFill="1" applyBorder="1" applyAlignment="1">
      <alignment horizontal="right" vertical="center"/>
    </xf>
    <xf numFmtId="43" fontId="1" fillId="0" borderId="1" xfId="1" applyFont="1" applyBorder="1" applyAlignment="1">
      <alignment vertical="center"/>
    </xf>
    <xf numFmtId="43" fontId="1" fillId="4" borderId="1" xfId="1" applyFont="1" applyFill="1" applyBorder="1" applyAlignment="1">
      <alignment vertical="center"/>
    </xf>
    <xf numFmtId="43" fontId="8" fillId="4" borderId="1" xfId="1" applyFont="1" applyFill="1" applyBorder="1" applyAlignment="1">
      <alignment vertical="center"/>
    </xf>
    <xf numFmtId="9" fontId="3" fillId="3" borderId="1" xfId="0" applyNumberFormat="1" applyFont="1" applyFill="1" applyBorder="1" applyAlignment="1">
      <alignment horizontal="right" vertical="center"/>
    </xf>
    <xf numFmtId="9" fontId="6" fillId="3" borderId="1" xfId="0" applyNumberFormat="1" applyFont="1" applyFill="1" applyBorder="1" applyAlignment="1">
      <alignment horizontal="right" vertical="center"/>
    </xf>
    <xf numFmtId="166" fontId="14" fillId="0" borderId="1" xfId="1" applyNumberFormat="1" applyFont="1" applyBorder="1" applyAlignment="1">
      <alignment horizontal="right" vertical="center"/>
    </xf>
    <xf numFmtId="43" fontId="1" fillId="9" borderId="1" xfId="1" applyFont="1" applyFill="1" applyBorder="1" applyAlignment="1">
      <alignment vertical="center"/>
    </xf>
    <xf numFmtId="43" fontId="1" fillId="9" borderId="1" xfId="1" applyFont="1" applyFill="1" applyBorder="1" applyAlignment="1">
      <alignment horizontal="right" vertical="center"/>
    </xf>
    <xf numFmtId="43" fontId="1" fillId="10" borderId="1" xfId="1" applyFont="1" applyFill="1" applyBorder="1" applyAlignment="1">
      <alignment vertical="center"/>
    </xf>
    <xf numFmtId="43" fontId="1" fillId="3" borderId="1" xfId="1" applyFont="1" applyFill="1" applyBorder="1" applyAlignment="1">
      <alignment vertical="center"/>
    </xf>
    <xf numFmtId="4" fontId="14" fillId="3" borderId="0" xfId="0" applyNumberFormat="1" applyFont="1" applyFill="1" applyAlignment="1">
      <alignment horizontal="righ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11" fillId="2" borderId="1" xfId="0" applyNumberFormat="1" applyFont="1" applyFill="1" applyBorder="1" applyAlignment="1">
      <alignment horizontal="center" vertical="center" wrapText="1"/>
    </xf>
    <xf numFmtId="10" fontId="1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Normalno" xfId="0" builtinId="0"/>
    <cellStyle name="Postotak" xfId="2" builtinId="5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59"/>
  <sheetViews>
    <sheetView tabSelected="1" topLeftCell="A16" zoomScaleNormal="100" workbookViewId="0">
      <selection activeCell="G34" sqref="G34"/>
    </sheetView>
  </sheetViews>
  <sheetFormatPr defaultColWidth="9" defaultRowHeight="15.75" x14ac:dyDescent="0.25"/>
  <cols>
    <col min="1" max="1" width="4.5703125" customWidth="1"/>
    <col min="2" max="2" width="5.28515625" style="1" customWidth="1"/>
    <col min="3" max="3" width="4.7109375" style="1" customWidth="1"/>
    <col min="4" max="4" width="51.7109375" customWidth="1"/>
    <col min="5" max="5" width="12.28515625" customWidth="1"/>
    <col min="6" max="6" width="7" style="2" customWidth="1"/>
    <col min="7" max="7" width="14.28515625" style="26" customWidth="1"/>
    <col min="8" max="8" width="16.7109375" customWidth="1"/>
    <col min="9" max="9" width="11.7109375" bestFit="1" customWidth="1"/>
    <col min="10" max="10" width="12.5703125" customWidth="1"/>
  </cols>
  <sheetData>
    <row r="4" spans="2:10" ht="27.6" customHeight="1" x14ac:dyDescent="0.25">
      <c r="B4" s="98"/>
      <c r="C4" s="98"/>
      <c r="D4" s="99" t="s">
        <v>0</v>
      </c>
      <c r="E4" s="90" t="s">
        <v>76</v>
      </c>
      <c r="F4" s="90" t="s">
        <v>1</v>
      </c>
      <c r="G4" s="95" t="s">
        <v>77</v>
      </c>
      <c r="H4" s="88" t="s">
        <v>80</v>
      </c>
      <c r="I4" s="90" t="s">
        <v>78</v>
      </c>
      <c r="J4" s="91" t="s">
        <v>79</v>
      </c>
    </row>
    <row r="5" spans="2:10" ht="6.75" customHeight="1" x14ac:dyDescent="0.25">
      <c r="B5" s="98"/>
      <c r="C5" s="98"/>
      <c r="D5" s="99"/>
      <c r="E5" s="100"/>
      <c r="F5" s="100"/>
      <c r="G5" s="95"/>
      <c r="H5" s="89"/>
      <c r="I5" s="89"/>
      <c r="J5" s="92"/>
    </row>
    <row r="6" spans="2:10" ht="18" customHeight="1" x14ac:dyDescent="0.25">
      <c r="B6" s="3" t="s">
        <v>2</v>
      </c>
      <c r="C6" s="3"/>
      <c r="D6" s="4" t="s">
        <v>3</v>
      </c>
      <c r="E6" s="5">
        <v>70000</v>
      </c>
      <c r="F6" s="6">
        <f>E6/$E$15</f>
        <v>0.45161290322580644</v>
      </c>
      <c r="G6" s="69">
        <v>77000</v>
      </c>
      <c r="H6" s="50">
        <f>SUM(H8+H7)</f>
        <v>78326.87</v>
      </c>
      <c r="I6" s="28">
        <f>+H6/G6*100</f>
        <v>101.72320779220779</v>
      </c>
      <c r="J6" s="51">
        <f>+H6/$G$15</f>
        <v>0.40965936192468616</v>
      </c>
    </row>
    <row r="7" spans="2:10" ht="20.45" customHeight="1" x14ac:dyDescent="0.25">
      <c r="B7" s="7"/>
      <c r="C7" s="7" t="s">
        <v>4</v>
      </c>
      <c r="D7" s="8" t="s">
        <v>5</v>
      </c>
      <c r="E7" s="9">
        <v>50000</v>
      </c>
      <c r="F7" s="80">
        <f t="shared" ref="F7:F14" si="0">E7/$E$15</f>
        <v>0.32258064516129031</v>
      </c>
      <c r="G7" s="56">
        <v>53000</v>
      </c>
      <c r="H7" s="52">
        <v>53319.45</v>
      </c>
      <c r="I7" s="29">
        <f t="shared" ref="I7:I15" si="1">+H7/G7*100</f>
        <v>100.60273584905659</v>
      </c>
      <c r="J7" s="53">
        <f t="shared" ref="J7:J15" si="2">+H7/$G$15</f>
        <v>0.27886741631799161</v>
      </c>
    </row>
    <row r="8" spans="2:10" ht="18.600000000000001" customHeight="1" x14ac:dyDescent="0.25">
      <c r="B8" s="10"/>
      <c r="C8" s="7" t="s">
        <v>6</v>
      </c>
      <c r="D8" s="8" t="s">
        <v>7</v>
      </c>
      <c r="E8" s="9">
        <v>20000</v>
      </c>
      <c r="F8" s="80">
        <f t="shared" si="0"/>
        <v>0.12903225806451613</v>
      </c>
      <c r="G8" s="56">
        <v>24000</v>
      </c>
      <c r="H8" s="52">
        <v>25007.42</v>
      </c>
      <c r="I8" s="29">
        <f t="shared" si="1"/>
        <v>104.19758333333333</v>
      </c>
      <c r="J8" s="53">
        <f t="shared" si="2"/>
        <v>0.13079194560669455</v>
      </c>
    </row>
    <row r="9" spans="2:10" ht="28.9" customHeight="1" x14ac:dyDescent="0.25">
      <c r="B9" s="3" t="s">
        <v>8</v>
      </c>
      <c r="C9" s="3"/>
      <c r="D9" s="4" t="s">
        <v>9</v>
      </c>
      <c r="E9" s="5">
        <v>20000</v>
      </c>
      <c r="F9" s="6">
        <f t="shared" si="0"/>
        <v>0.12903225806451613</v>
      </c>
      <c r="G9" s="56">
        <v>43900</v>
      </c>
      <c r="H9" s="30">
        <v>42303.49</v>
      </c>
      <c r="I9" s="28">
        <f t="shared" si="1"/>
        <v>96.363302961275622</v>
      </c>
      <c r="J9" s="51">
        <f t="shared" si="2"/>
        <v>0.22125256276150626</v>
      </c>
    </row>
    <row r="10" spans="2:10" ht="19.149999999999999" customHeight="1" x14ac:dyDescent="0.25">
      <c r="B10" s="11" t="s">
        <v>10</v>
      </c>
      <c r="C10" s="11"/>
      <c r="D10" s="12" t="s">
        <v>11</v>
      </c>
      <c r="E10" s="5">
        <v>30000</v>
      </c>
      <c r="F10" s="6">
        <f t="shared" si="0"/>
        <v>0.19354838709677419</v>
      </c>
      <c r="G10" s="56">
        <v>37000</v>
      </c>
      <c r="H10" s="31">
        <v>36972.94</v>
      </c>
      <c r="I10" s="28">
        <f t="shared" si="1"/>
        <v>99.926864864864868</v>
      </c>
      <c r="J10" s="51">
        <f t="shared" si="2"/>
        <v>0.19337311715481173</v>
      </c>
    </row>
    <row r="11" spans="2:10" ht="18.600000000000001" customHeight="1" x14ac:dyDescent="0.25">
      <c r="B11" s="11" t="s">
        <v>12</v>
      </c>
      <c r="C11" s="11"/>
      <c r="D11" s="12" t="s">
        <v>13</v>
      </c>
      <c r="E11" s="18"/>
      <c r="F11" s="6">
        <f t="shared" si="0"/>
        <v>0</v>
      </c>
      <c r="G11" s="56">
        <v>0</v>
      </c>
      <c r="H11" s="54"/>
      <c r="I11" s="32"/>
      <c r="J11" s="55">
        <f t="shared" si="2"/>
        <v>0</v>
      </c>
    </row>
    <row r="12" spans="2:10" ht="19.899999999999999" customHeight="1" x14ac:dyDescent="0.25">
      <c r="B12" s="11" t="s">
        <v>14</v>
      </c>
      <c r="C12" s="11"/>
      <c r="D12" s="12" t="s">
        <v>15</v>
      </c>
      <c r="E12" s="5"/>
      <c r="F12" s="6">
        <f t="shared" si="0"/>
        <v>0</v>
      </c>
      <c r="G12" s="56">
        <v>0</v>
      </c>
      <c r="H12" s="50"/>
      <c r="I12" s="32"/>
      <c r="J12" s="55">
        <f t="shared" si="2"/>
        <v>0</v>
      </c>
    </row>
    <row r="13" spans="2:10" x14ac:dyDescent="0.25">
      <c r="B13" s="11" t="s">
        <v>16</v>
      </c>
      <c r="C13" s="11"/>
      <c r="D13" s="12" t="s">
        <v>17</v>
      </c>
      <c r="E13" s="18"/>
      <c r="F13" s="6">
        <f t="shared" si="0"/>
        <v>0</v>
      </c>
      <c r="G13" s="56">
        <v>0</v>
      </c>
      <c r="H13" s="54"/>
      <c r="I13" s="32"/>
      <c r="J13" s="55">
        <f t="shared" si="2"/>
        <v>0</v>
      </c>
    </row>
    <row r="14" spans="2:10" ht="18.600000000000001" customHeight="1" x14ac:dyDescent="0.25">
      <c r="B14" s="11" t="s">
        <v>18</v>
      </c>
      <c r="C14" s="11"/>
      <c r="D14" s="12" t="s">
        <v>19</v>
      </c>
      <c r="E14" s="5">
        <v>35000</v>
      </c>
      <c r="F14" s="6">
        <f t="shared" si="0"/>
        <v>0.22580645161290322</v>
      </c>
      <c r="G14" s="56">
        <v>33300</v>
      </c>
      <c r="H14" s="31">
        <v>34865</v>
      </c>
      <c r="I14" s="28">
        <f t="shared" si="1"/>
        <v>104.69969969969969</v>
      </c>
      <c r="J14" s="51">
        <f t="shared" si="2"/>
        <v>0.18234832635983264</v>
      </c>
    </row>
    <row r="15" spans="2:10" ht="21.75" customHeight="1" x14ac:dyDescent="0.25">
      <c r="B15" s="96"/>
      <c r="C15" s="96"/>
      <c r="D15" s="70" t="s">
        <v>20</v>
      </c>
      <c r="E15" s="71">
        <f>SUM(E6+E9+E10+E14)</f>
        <v>155000</v>
      </c>
      <c r="F15" s="72">
        <v>1</v>
      </c>
      <c r="G15" s="73">
        <f>SUM(G7:G14)</f>
        <v>191200</v>
      </c>
      <c r="H15" s="74">
        <f>SUM(H6+H9+H10+H14)</f>
        <v>192468.3</v>
      </c>
      <c r="I15" s="75">
        <f t="shared" si="1"/>
        <v>100.66333682008369</v>
      </c>
      <c r="J15" s="76">
        <f t="shared" si="2"/>
        <v>1.0066333682008368</v>
      </c>
    </row>
    <row r="16" spans="2:10" x14ac:dyDescent="0.25">
      <c r="B16" s="13"/>
      <c r="C16" s="14"/>
      <c r="D16" s="15"/>
      <c r="E16" s="15"/>
      <c r="F16" s="15"/>
    </row>
    <row r="17" spans="2:10" ht="0.75" customHeight="1" x14ac:dyDescent="0.25">
      <c r="B17" s="16"/>
      <c r="C17" s="16"/>
      <c r="D17" s="17"/>
      <c r="E17" s="15"/>
      <c r="F17" s="17"/>
    </row>
    <row r="18" spans="2:10" ht="14.45" customHeight="1" x14ac:dyDescent="0.25">
      <c r="B18" s="98"/>
      <c r="C18" s="98"/>
      <c r="D18" s="99" t="s">
        <v>21</v>
      </c>
      <c r="E18" s="99" t="s">
        <v>76</v>
      </c>
      <c r="F18" s="99" t="s">
        <v>1</v>
      </c>
      <c r="G18" s="95" t="s">
        <v>77</v>
      </c>
      <c r="H18" s="88" t="s">
        <v>80</v>
      </c>
      <c r="I18" s="93" t="s">
        <v>78</v>
      </c>
      <c r="J18" s="91" t="s">
        <v>79</v>
      </c>
    </row>
    <row r="19" spans="2:10" ht="13.5" customHeight="1" x14ac:dyDescent="0.25">
      <c r="B19" s="98"/>
      <c r="C19" s="98"/>
      <c r="D19" s="99"/>
      <c r="E19" s="99"/>
      <c r="F19" s="99"/>
      <c r="G19" s="95"/>
      <c r="H19" s="89"/>
      <c r="I19" s="94"/>
      <c r="J19" s="92"/>
    </row>
    <row r="20" spans="2:10" ht="19.5" customHeight="1" x14ac:dyDescent="0.25">
      <c r="B20" s="3" t="s">
        <v>2</v>
      </c>
      <c r="C20" s="3"/>
      <c r="D20" s="4" t="s">
        <v>22</v>
      </c>
      <c r="E20" s="18"/>
      <c r="F20" s="19"/>
      <c r="G20" s="33"/>
      <c r="H20" s="33"/>
      <c r="I20" s="34"/>
      <c r="J20" s="35"/>
    </row>
    <row r="21" spans="2:10" ht="43.5" customHeight="1" x14ac:dyDescent="0.25">
      <c r="B21" s="7"/>
      <c r="C21" s="7" t="s">
        <v>4</v>
      </c>
      <c r="D21" s="8" t="s">
        <v>23</v>
      </c>
      <c r="E21" s="20"/>
      <c r="F21" s="21"/>
      <c r="G21" s="27"/>
      <c r="H21" s="36"/>
      <c r="I21" s="37"/>
      <c r="J21" s="38"/>
    </row>
    <row r="22" spans="2:10" ht="20.25" customHeight="1" x14ac:dyDescent="0.25">
      <c r="B22" s="10"/>
      <c r="C22" s="7" t="s">
        <v>6</v>
      </c>
      <c r="D22" s="8" t="s">
        <v>24</v>
      </c>
      <c r="E22" s="20"/>
      <c r="F22" s="21"/>
      <c r="G22" s="27"/>
      <c r="H22" s="36"/>
      <c r="I22" s="37"/>
      <c r="J22" s="38"/>
    </row>
    <row r="23" spans="2:10" ht="22.5" customHeight="1" x14ac:dyDescent="0.25">
      <c r="B23" s="7"/>
      <c r="C23" s="7" t="s">
        <v>25</v>
      </c>
      <c r="D23" s="8" t="s">
        <v>26</v>
      </c>
      <c r="E23" s="22"/>
      <c r="F23" s="21"/>
      <c r="G23" s="27"/>
      <c r="H23" s="36"/>
      <c r="I23" s="37"/>
      <c r="J23" s="38"/>
    </row>
    <row r="24" spans="2:10" ht="20.45" customHeight="1" x14ac:dyDescent="0.25">
      <c r="B24" s="3" t="s">
        <v>27</v>
      </c>
      <c r="C24" s="3"/>
      <c r="D24" s="4" t="s">
        <v>28</v>
      </c>
      <c r="E24" s="5">
        <v>86000</v>
      </c>
      <c r="F24" s="23">
        <f>E24/$E$51</f>
        <v>0.60382233580947298</v>
      </c>
      <c r="G24" s="43">
        <v>117010</v>
      </c>
      <c r="H24" s="39">
        <f>SUM(H27+H29)</f>
        <v>121922.25</v>
      </c>
      <c r="I24" s="57">
        <f>H24/G24*100</f>
        <v>104.1981454576532</v>
      </c>
      <c r="J24" s="48">
        <f>+H24/$G$51</f>
        <v>0.62135485679339519</v>
      </c>
    </row>
    <row r="25" spans="2:10" ht="27.6" customHeight="1" x14ac:dyDescent="0.25">
      <c r="B25" s="10"/>
      <c r="C25" s="7" t="s">
        <v>29</v>
      </c>
      <c r="D25" s="8" t="s">
        <v>30</v>
      </c>
      <c r="E25" s="22"/>
      <c r="F25" s="81">
        <f t="shared" ref="F25:F51" si="3">E25/$E$51</f>
        <v>0</v>
      </c>
      <c r="G25" s="77"/>
      <c r="H25" s="36"/>
      <c r="I25" s="37"/>
      <c r="J25" s="41"/>
    </row>
    <row r="26" spans="2:10" ht="20.45" customHeight="1" x14ac:dyDescent="0.25">
      <c r="B26" s="7"/>
      <c r="C26" s="7" t="s">
        <v>31</v>
      </c>
      <c r="D26" s="8" t="s">
        <v>32</v>
      </c>
      <c r="E26" s="22"/>
      <c r="F26" s="81">
        <f t="shared" si="3"/>
        <v>0</v>
      </c>
      <c r="G26" s="77"/>
      <c r="H26" s="36"/>
      <c r="I26" s="37"/>
      <c r="J26" s="41"/>
    </row>
    <row r="27" spans="2:10" ht="19.149999999999999" customHeight="1" x14ac:dyDescent="0.25">
      <c r="B27" s="7"/>
      <c r="C27" s="7" t="s">
        <v>33</v>
      </c>
      <c r="D27" s="8" t="s">
        <v>34</v>
      </c>
      <c r="E27" s="9">
        <v>83000</v>
      </c>
      <c r="F27" s="81">
        <f t="shared" si="3"/>
        <v>0.58275876595565412</v>
      </c>
      <c r="G27" s="45">
        <v>115300</v>
      </c>
      <c r="H27" s="65">
        <v>120167.25</v>
      </c>
      <c r="I27" s="29">
        <f t="shared" ref="I27:I51" si="4">+H27/G27*100</f>
        <v>104.22137901127493</v>
      </c>
      <c r="J27" s="49">
        <f>+H27/$H$51</f>
        <v>0.59267292134956151</v>
      </c>
    </row>
    <row r="28" spans="2:10" ht="16.899999999999999" customHeight="1" x14ac:dyDescent="0.25">
      <c r="B28" s="7"/>
      <c r="C28" s="7" t="s">
        <v>35</v>
      </c>
      <c r="D28" s="8" t="s">
        <v>36</v>
      </c>
      <c r="E28" s="22"/>
      <c r="F28" s="81">
        <f t="shared" si="3"/>
        <v>0</v>
      </c>
      <c r="G28" s="77"/>
      <c r="H28" s="36"/>
      <c r="I28" s="37"/>
      <c r="J28" s="44">
        <f t="shared" ref="J28:J51" si="5">+H28/$G$51</f>
        <v>0</v>
      </c>
    </row>
    <row r="29" spans="2:10" ht="19.149999999999999" customHeight="1" x14ac:dyDescent="0.25">
      <c r="B29" s="7"/>
      <c r="C29" s="7" t="s">
        <v>37</v>
      </c>
      <c r="D29" s="8" t="s">
        <v>38</v>
      </c>
      <c r="E29" s="9">
        <v>3000</v>
      </c>
      <c r="F29" s="81">
        <f t="shared" si="3"/>
        <v>2.1063569853818825E-2</v>
      </c>
      <c r="G29" s="77">
        <v>1710</v>
      </c>
      <c r="H29" s="86">
        <v>1755</v>
      </c>
      <c r="I29" s="37">
        <f>H29/G29*100</f>
        <v>102.63157894736842</v>
      </c>
      <c r="J29" s="47">
        <f>H29/$H$51</f>
        <v>8.6557774848678021E-3</v>
      </c>
    </row>
    <row r="30" spans="2:10" ht="21.6" customHeight="1" x14ac:dyDescent="0.25">
      <c r="B30" s="3" t="s">
        <v>10</v>
      </c>
      <c r="C30" s="3"/>
      <c r="D30" s="4" t="s">
        <v>39</v>
      </c>
      <c r="E30" s="5">
        <v>25517.58</v>
      </c>
      <c r="F30" s="23">
        <f t="shared" si="3"/>
        <v>0.17916377627680341</v>
      </c>
      <c r="G30" s="78">
        <f>SUM(G31:G37)</f>
        <v>45340</v>
      </c>
      <c r="H30" s="39">
        <f>SUM(H33+H34+H36+H37)</f>
        <v>46370.6</v>
      </c>
      <c r="I30" s="40">
        <f t="shared" si="4"/>
        <v>102.27304808116453</v>
      </c>
      <c r="J30" s="66">
        <f>H30/$H$51</f>
        <v>0.22870290338450763</v>
      </c>
    </row>
    <row r="31" spans="2:10" ht="19.5" customHeight="1" x14ac:dyDescent="0.25">
      <c r="B31" s="22"/>
      <c r="C31" s="7" t="s">
        <v>40</v>
      </c>
      <c r="D31" s="8" t="s">
        <v>41</v>
      </c>
      <c r="E31" s="22">
        <v>600</v>
      </c>
      <c r="F31" s="81">
        <f t="shared" si="3"/>
        <v>4.2127139707637653E-3</v>
      </c>
      <c r="G31" s="77">
        <v>0</v>
      </c>
      <c r="H31" s="42"/>
      <c r="I31" s="29"/>
      <c r="J31" s="44">
        <f t="shared" si="5"/>
        <v>0</v>
      </c>
    </row>
    <row r="32" spans="2:10" ht="20.25" customHeight="1" x14ac:dyDescent="0.25">
      <c r="B32" s="7"/>
      <c r="C32" s="7" t="s">
        <v>42</v>
      </c>
      <c r="D32" s="8" t="s">
        <v>43</v>
      </c>
      <c r="E32" s="22"/>
      <c r="F32" s="81">
        <f t="shared" si="3"/>
        <v>0</v>
      </c>
      <c r="G32" s="77"/>
      <c r="H32" s="36"/>
      <c r="I32" s="29"/>
      <c r="J32" s="44">
        <f t="shared" si="5"/>
        <v>0</v>
      </c>
    </row>
    <row r="33" spans="2:10" ht="19.5" customHeight="1" x14ac:dyDescent="0.25">
      <c r="B33" s="10"/>
      <c r="C33" s="7" t="s">
        <v>44</v>
      </c>
      <c r="D33" s="8" t="s">
        <v>45</v>
      </c>
      <c r="E33" s="9">
        <v>2000</v>
      </c>
      <c r="F33" s="81">
        <f t="shared" si="3"/>
        <v>1.4042379902545884E-2</v>
      </c>
      <c r="G33" s="77">
        <v>7180</v>
      </c>
      <c r="H33" s="65">
        <v>7173.63</v>
      </c>
      <c r="I33" s="29">
        <f t="shared" si="4"/>
        <v>99.911281337047356</v>
      </c>
      <c r="J33" s="47">
        <f t="shared" si="5"/>
        <v>3.6559117317296913E-2</v>
      </c>
    </row>
    <row r="34" spans="2:10" ht="17.25" customHeight="1" x14ac:dyDescent="0.25">
      <c r="B34" s="10"/>
      <c r="C34" s="7" t="s">
        <v>46</v>
      </c>
      <c r="D34" s="8" t="s">
        <v>47</v>
      </c>
      <c r="E34" s="9">
        <v>1500</v>
      </c>
      <c r="F34" s="81">
        <f t="shared" si="3"/>
        <v>1.0531784926909413E-2</v>
      </c>
      <c r="G34" s="85">
        <v>1000</v>
      </c>
      <c r="H34" s="65">
        <v>967.52</v>
      </c>
      <c r="I34" s="29">
        <f t="shared" si="4"/>
        <v>96.751999999999995</v>
      </c>
      <c r="J34" s="47">
        <f t="shared" si="5"/>
        <v>4.9307919681989606E-3</v>
      </c>
    </row>
    <row r="35" spans="2:10" ht="18" customHeight="1" x14ac:dyDescent="0.25">
      <c r="B35" s="10"/>
      <c r="C35" s="7" t="s">
        <v>48</v>
      </c>
      <c r="D35" s="8" t="s">
        <v>49</v>
      </c>
      <c r="E35" s="9">
        <v>500</v>
      </c>
      <c r="F35" s="81">
        <f t="shared" si="3"/>
        <v>3.510594975636471E-3</v>
      </c>
      <c r="G35" s="77">
        <v>0</v>
      </c>
      <c r="H35" s="42">
        <v>0</v>
      </c>
      <c r="I35" s="29"/>
      <c r="J35" s="44">
        <f t="shared" si="5"/>
        <v>0</v>
      </c>
    </row>
    <row r="36" spans="2:10" ht="15" customHeight="1" x14ac:dyDescent="0.25">
      <c r="B36" s="10"/>
      <c r="C36" s="7" t="s">
        <v>50</v>
      </c>
      <c r="D36" s="8" t="s">
        <v>51</v>
      </c>
      <c r="E36" s="9">
        <v>17917.580000000002</v>
      </c>
      <c r="F36" s="81">
        <f t="shared" si="3"/>
        <v>0.12580273264712905</v>
      </c>
      <c r="G36" s="84">
        <v>33800</v>
      </c>
      <c r="H36" s="87">
        <v>34874.25</v>
      </c>
      <c r="I36" s="82">
        <f t="shared" si="4"/>
        <v>103.17825443786984</v>
      </c>
      <c r="J36" s="47">
        <f t="shared" si="5"/>
        <v>0.17773035368463969</v>
      </c>
    </row>
    <row r="37" spans="2:10" ht="18.75" customHeight="1" x14ac:dyDescent="0.25">
      <c r="B37" s="24"/>
      <c r="C37" s="7" t="s">
        <v>52</v>
      </c>
      <c r="D37" s="8" t="s">
        <v>53</v>
      </c>
      <c r="E37" s="9">
        <v>3000</v>
      </c>
      <c r="F37" s="81">
        <f t="shared" si="3"/>
        <v>2.1063569853818825E-2</v>
      </c>
      <c r="G37" s="77">
        <v>3360</v>
      </c>
      <c r="H37" s="65">
        <v>3355.2</v>
      </c>
      <c r="I37" s="29">
        <f t="shared" si="4"/>
        <v>99.857142857142861</v>
      </c>
      <c r="J37" s="47">
        <f t="shared" si="5"/>
        <v>1.7099174396086023E-2</v>
      </c>
    </row>
    <row r="38" spans="2:10" ht="19.5" customHeight="1" x14ac:dyDescent="0.25">
      <c r="B38" s="3" t="s">
        <v>12</v>
      </c>
      <c r="C38" s="3"/>
      <c r="D38" s="4" t="s">
        <v>54</v>
      </c>
      <c r="E38" s="5">
        <v>2000</v>
      </c>
      <c r="F38" s="23">
        <f t="shared" si="3"/>
        <v>1.4042379902545884E-2</v>
      </c>
      <c r="G38" s="78">
        <v>3070</v>
      </c>
      <c r="H38" s="46">
        <v>3068.87</v>
      </c>
      <c r="I38" s="40">
        <f t="shared" si="4"/>
        <v>99.963192182410424</v>
      </c>
      <c r="J38" s="68">
        <f t="shared" si="5"/>
        <v>1.5639944959739069E-2</v>
      </c>
    </row>
    <row r="39" spans="2:10" ht="21" customHeight="1" x14ac:dyDescent="0.25">
      <c r="B39" s="7"/>
      <c r="C39" s="7" t="s">
        <v>55</v>
      </c>
      <c r="D39" s="8" t="s">
        <v>56</v>
      </c>
      <c r="E39" s="22"/>
      <c r="F39" s="81">
        <f t="shared" si="3"/>
        <v>0</v>
      </c>
      <c r="G39" s="77"/>
      <c r="H39" s="36"/>
      <c r="I39" s="29"/>
      <c r="J39" s="44">
        <f t="shared" si="5"/>
        <v>0</v>
      </c>
    </row>
    <row r="40" spans="2:10" ht="18.600000000000001" customHeight="1" x14ac:dyDescent="0.25">
      <c r="B40" s="7"/>
      <c r="C40" s="7" t="s">
        <v>57</v>
      </c>
      <c r="D40" s="8" t="s">
        <v>58</v>
      </c>
      <c r="E40" s="22"/>
      <c r="F40" s="81">
        <f t="shared" si="3"/>
        <v>0</v>
      </c>
      <c r="G40" s="77"/>
      <c r="H40" s="36"/>
      <c r="I40" s="29"/>
      <c r="J40" s="44">
        <f t="shared" si="5"/>
        <v>0</v>
      </c>
    </row>
    <row r="41" spans="2:10" ht="20.45" customHeight="1" x14ac:dyDescent="0.25">
      <c r="B41" s="22"/>
      <c r="C41" s="7" t="s">
        <v>59</v>
      </c>
      <c r="D41" s="8" t="s">
        <v>60</v>
      </c>
      <c r="E41" s="9">
        <v>2000</v>
      </c>
      <c r="F41" s="81">
        <f t="shared" si="3"/>
        <v>1.4042379902545884E-2</v>
      </c>
      <c r="G41" s="77">
        <v>3070</v>
      </c>
      <c r="H41" s="65">
        <v>3068.87</v>
      </c>
      <c r="I41" s="29">
        <f t="shared" si="4"/>
        <v>99.963192182410424</v>
      </c>
      <c r="J41" s="47">
        <f t="shared" si="5"/>
        <v>1.5639944959739069E-2</v>
      </c>
    </row>
    <row r="42" spans="2:10" ht="20.45" customHeight="1" x14ac:dyDescent="0.25">
      <c r="B42" s="3" t="s">
        <v>14</v>
      </c>
      <c r="C42" s="3"/>
      <c r="D42" s="4" t="s">
        <v>61</v>
      </c>
      <c r="E42" s="18"/>
      <c r="F42" s="81">
        <f t="shared" si="3"/>
        <v>0</v>
      </c>
      <c r="G42" s="78"/>
      <c r="H42" s="33"/>
      <c r="I42" s="32"/>
      <c r="J42" s="67">
        <f t="shared" si="5"/>
        <v>0</v>
      </c>
    </row>
    <row r="43" spans="2:10" ht="21" customHeight="1" x14ac:dyDescent="0.25">
      <c r="B43" s="7"/>
      <c r="C43" s="7" t="s">
        <v>62</v>
      </c>
      <c r="D43" s="8" t="s">
        <v>63</v>
      </c>
      <c r="E43" s="22"/>
      <c r="F43" s="81">
        <f t="shared" si="3"/>
        <v>0</v>
      </c>
      <c r="G43" s="77"/>
      <c r="H43" s="36"/>
      <c r="I43" s="29"/>
      <c r="J43" s="44">
        <f t="shared" si="5"/>
        <v>0</v>
      </c>
    </row>
    <row r="44" spans="2:10" ht="20.45" customHeight="1" x14ac:dyDescent="0.25">
      <c r="B44" s="7"/>
      <c r="C44" s="7" t="s">
        <v>64</v>
      </c>
      <c r="D44" s="8" t="s">
        <v>65</v>
      </c>
      <c r="E44" s="22"/>
      <c r="F44" s="81">
        <f t="shared" si="3"/>
        <v>0</v>
      </c>
      <c r="G44" s="77"/>
      <c r="H44" s="36"/>
      <c r="I44" s="29"/>
      <c r="J44" s="44">
        <f t="shared" si="5"/>
        <v>0</v>
      </c>
    </row>
    <row r="45" spans="2:10" ht="21" customHeight="1" x14ac:dyDescent="0.25">
      <c r="B45" s="3" t="s">
        <v>16</v>
      </c>
      <c r="C45" s="3"/>
      <c r="D45" s="4" t="s">
        <v>66</v>
      </c>
      <c r="E45" s="5">
        <v>28908.42</v>
      </c>
      <c r="F45" s="23">
        <f t="shared" si="3"/>
        <v>0.20297150801117772</v>
      </c>
      <c r="G45" s="79">
        <f>SUM(G46:G50)</f>
        <v>30800</v>
      </c>
      <c r="H45" s="39">
        <f>SUM(H46+H47)</f>
        <v>31393.03</v>
      </c>
      <c r="I45" s="40">
        <f t="shared" si="4"/>
        <v>101.92542207792208</v>
      </c>
      <c r="J45" s="66">
        <f t="shared" si="5"/>
        <v>0.15998894098460911</v>
      </c>
    </row>
    <row r="46" spans="2:10" ht="18.600000000000001" customHeight="1" x14ac:dyDescent="0.25">
      <c r="B46" s="7"/>
      <c r="C46" s="7" t="s">
        <v>67</v>
      </c>
      <c r="D46" s="8" t="s">
        <v>68</v>
      </c>
      <c r="E46" s="9">
        <v>19908.419999999998</v>
      </c>
      <c r="F46" s="81">
        <f t="shared" si="3"/>
        <v>0.13978079844972124</v>
      </c>
      <c r="G46" s="77">
        <v>21400</v>
      </c>
      <c r="H46" s="65">
        <v>21756.68</v>
      </c>
      <c r="I46" s="29">
        <f t="shared" si="4"/>
        <v>101.66672897196263</v>
      </c>
      <c r="J46" s="47">
        <f t="shared" si="5"/>
        <v>0.1108790133523596</v>
      </c>
    </row>
    <row r="47" spans="2:10" ht="15.75" customHeight="1" x14ac:dyDescent="0.25">
      <c r="B47" s="7"/>
      <c r="C47" s="7" t="s">
        <v>69</v>
      </c>
      <c r="D47" s="8" t="s">
        <v>70</v>
      </c>
      <c r="E47" s="9">
        <v>9000</v>
      </c>
      <c r="F47" s="81">
        <f t="shared" si="3"/>
        <v>6.3190709561456476E-2</v>
      </c>
      <c r="G47" s="83">
        <v>9400</v>
      </c>
      <c r="H47" s="65">
        <v>9636.35</v>
      </c>
      <c r="I47" s="82">
        <f t="shared" si="4"/>
        <v>102.51436170212767</v>
      </c>
      <c r="J47" s="47">
        <f t="shared" si="5"/>
        <v>4.9109927632249514E-2</v>
      </c>
    </row>
    <row r="48" spans="2:10" ht="18" customHeight="1" x14ac:dyDescent="0.25">
      <c r="B48" s="10"/>
      <c r="C48" s="7" t="s">
        <v>71</v>
      </c>
      <c r="D48" s="8" t="s">
        <v>72</v>
      </c>
      <c r="E48" s="22"/>
      <c r="F48" s="81">
        <f t="shared" si="3"/>
        <v>0</v>
      </c>
      <c r="G48" s="77"/>
      <c r="H48" s="36"/>
      <c r="I48" s="29"/>
      <c r="J48" s="44">
        <f t="shared" si="5"/>
        <v>0</v>
      </c>
    </row>
    <row r="49" spans="2:10" ht="20.45" customHeight="1" x14ac:dyDescent="0.25">
      <c r="B49" s="3" t="s">
        <v>18</v>
      </c>
      <c r="C49" s="3"/>
      <c r="D49" s="4" t="s">
        <v>73</v>
      </c>
      <c r="E49" s="25">
        <v>2000</v>
      </c>
      <c r="F49" s="23">
        <f t="shared" si="3"/>
        <v>1.4042379902545884E-2</v>
      </c>
      <c r="G49" s="78">
        <v>0</v>
      </c>
      <c r="H49" s="43"/>
      <c r="I49" s="32"/>
      <c r="J49" s="32"/>
    </row>
    <row r="50" spans="2:10" ht="31.5" x14ac:dyDescent="0.25">
      <c r="B50" s="3" t="s">
        <v>74</v>
      </c>
      <c r="C50" s="3"/>
      <c r="D50" s="4" t="s">
        <v>75</v>
      </c>
      <c r="E50" s="25"/>
      <c r="F50" s="23">
        <f t="shared" si="3"/>
        <v>0</v>
      </c>
      <c r="G50" s="39"/>
      <c r="H50" s="39"/>
      <c r="I50" s="32"/>
      <c r="J50" s="32"/>
    </row>
    <row r="51" spans="2:10" ht="24.75" customHeight="1" x14ac:dyDescent="0.25">
      <c r="B51" s="97"/>
      <c r="C51" s="97"/>
      <c r="D51" s="58" t="s">
        <v>20</v>
      </c>
      <c r="E51" s="59">
        <f>SUM(E45+E38+E30+E24)</f>
        <v>142426</v>
      </c>
      <c r="F51" s="60">
        <f t="shared" si="3"/>
        <v>1</v>
      </c>
      <c r="G51" s="63">
        <f>+G20+G24+G30+G38+G42+G45+G49+G50</f>
        <v>196220</v>
      </c>
      <c r="H51" s="61">
        <f>SUM(H24+H30+H38+H45)</f>
        <v>202754.75</v>
      </c>
      <c r="I51" s="62">
        <f t="shared" si="4"/>
        <v>103.3303180103965</v>
      </c>
      <c r="J51" s="64">
        <f t="shared" si="5"/>
        <v>1.0333031801039649</v>
      </c>
    </row>
    <row r="52" spans="2:10" x14ac:dyDescent="0.25">
      <c r="B52"/>
      <c r="C52"/>
      <c r="F52"/>
    </row>
    <row r="53" spans="2:10" x14ac:dyDescent="0.25">
      <c r="B53"/>
      <c r="C53"/>
      <c r="F53"/>
    </row>
    <row r="54" spans="2:10" ht="22.9" customHeight="1" x14ac:dyDescent="0.25">
      <c r="B54"/>
      <c r="C54"/>
      <c r="F54"/>
    </row>
    <row r="55" spans="2:10" ht="29.45" customHeight="1" x14ac:dyDescent="0.25">
      <c r="B55"/>
      <c r="C55"/>
      <c r="F55"/>
    </row>
    <row r="56" spans="2:10" ht="22.9" customHeight="1" x14ac:dyDescent="0.25">
      <c r="B56"/>
      <c r="C56"/>
      <c r="F56"/>
    </row>
    <row r="57" spans="2:10" ht="26.45" customHeight="1" x14ac:dyDescent="0.25">
      <c r="B57"/>
      <c r="C57"/>
      <c r="F57"/>
    </row>
    <row r="58" spans="2:10" x14ac:dyDescent="0.25">
      <c r="B58"/>
      <c r="C58"/>
      <c r="F58"/>
    </row>
    <row r="59" spans="2:10" ht="26.45" customHeight="1" x14ac:dyDescent="0.25">
      <c r="B59"/>
      <c r="C59"/>
      <c r="F59"/>
    </row>
  </sheetData>
  <mergeCells count="20">
    <mergeCell ref="G18:G19"/>
    <mergeCell ref="G4:G5"/>
    <mergeCell ref="B15:C15"/>
    <mergeCell ref="B51:C51"/>
    <mergeCell ref="B4:B5"/>
    <mergeCell ref="B18:B19"/>
    <mergeCell ref="C4:C5"/>
    <mergeCell ref="C18:C19"/>
    <mergeCell ref="D4:D5"/>
    <mergeCell ref="D18:D19"/>
    <mergeCell ref="E4:E5"/>
    <mergeCell ref="E18:E19"/>
    <mergeCell ref="F4:F5"/>
    <mergeCell ref="F18:F19"/>
    <mergeCell ref="H4:H5"/>
    <mergeCell ref="I4:I5"/>
    <mergeCell ref="J4:J5"/>
    <mergeCell ref="H18:H19"/>
    <mergeCell ref="I18:I19"/>
    <mergeCell ref="J18:J1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" sqref="B3"/>
    </sheetView>
  </sheetViews>
  <sheetFormatPr defaultColWidth="8.85546875" defaultRowHeight="15" x14ac:dyDescent="0.2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UGRINIC</dc:creator>
  <cp:lastModifiedBy>TZO TKON</cp:lastModifiedBy>
  <cp:lastPrinted>2025-04-01T06:14:00Z</cp:lastPrinted>
  <dcterms:created xsi:type="dcterms:W3CDTF">2023-11-21T09:52:00Z</dcterms:created>
  <dcterms:modified xsi:type="dcterms:W3CDTF">2025-04-01T06:14:32Z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C4DA47E8B81E4315AEF046758F5A181D_13</vt:lpwstr>
  </property>
  <property fmtid="{D5CDD505-2E9C-101B-9397-08002B2CF9AE}" pid="3" name="KSOProductBuildVer">
    <vt:lpwstr>1033-12.2.0.13306</vt:lpwstr>
  </property>
</Properties>
</file>